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20" yWindow="1560" windowWidth="27495" windowHeight="9840"/>
  </bookViews>
  <sheets>
    <sheet name="AMPHITRYON 998-2026" sheetId="1" r:id="rId1"/>
  </sheets>
  <calcPr calcId="125725"/>
</workbook>
</file>

<file path=xl/calcChain.xml><?xml version="1.0" encoding="utf-8"?>
<calcChain xmlns="http://schemas.openxmlformats.org/spreadsheetml/2006/main">
  <c r="E111" i="1"/>
  <c r="J110"/>
  <c r="E110"/>
  <c r="J109"/>
  <c r="E109"/>
  <c r="J108"/>
  <c r="E108"/>
  <c r="J107"/>
  <c r="E107"/>
  <c r="J106"/>
  <c r="E106"/>
  <c r="J105"/>
  <c r="E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90"/>
  <c r="E90"/>
  <c r="J89"/>
  <c r="E89"/>
  <c r="J88"/>
  <c r="E88"/>
  <c r="J87"/>
  <c r="E87"/>
  <c r="J112" l="1"/>
  <c r="E115"/>
  <c r="B39" s="1"/>
  <c r="J111"/>
  <c r="B37" l="1"/>
  <c r="I70"/>
  <c r="D70"/>
  <c r="I75"/>
  <c r="D75"/>
  <c r="I76"/>
  <c r="D76"/>
  <c r="D74"/>
  <c r="I73"/>
  <c r="D73"/>
  <c r="I72"/>
  <c r="D72"/>
  <c r="I71"/>
  <c r="D71"/>
  <c r="H67"/>
  <c r="E36"/>
  <c r="B41" l="1"/>
  <c r="D82"/>
  <c r="B38" s="1"/>
  <c r="I78"/>
  <c r="I79" l="1"/>
  <c r="J113"/>
  <c r="B42"/>
  <c r="B43" s="1"/>
</calcChain>
</file>

<file path=xl/sharedStrings.xml><?xml version="1.0" encoding="utf-8"?>
<sst xmlns="http://schemas.openxmlformats.org/spreadsheetml/2006/main" count="184" uniqueCount="166">
  <si>
    <r>
      <t>SC MOTOR</t>
    </r>
    <r>
      <rPr>
        <b/>
        <i/>
        <sz val="14"/>
        <color indexed="10"/>
        <rFont val="Tahoma"/>
        <family val="2"/>
      </rPr>
      <t>h</t>
    </r>
    <r>
      <rPr>
        <b/>
        <sz val="14"/>
        <color indexed="18"/>
        <rFont val="Tahoma"/>
        <family val="2"/>
      </rPr>
      <t>OME SRL</t>
    </r>
  </si>
  <si>
    <t>www.motorhome.ro</t>
  </si>
  <si>
    <t>J40/2100/1999</t>
  </si>
  <si>
    <t xml:space="preserve">CUI: RO11533513    </t>
  </si>
  <si>
    <t>Iban:RO76BACX0000004520540001</t>
  </si>
  <si>
    <t>Sediu SOCIAL: Str.Dr.Felix nr.53 ap.11 sect.1,Bucuresti</t>
  </si>
  <si>
    <t>Showroom&amp;Service:</t>
  </si>
  <si>
    <t>OTOPENI: str. Drumul Garii Otopeni nr13</t>
  </si>
  <si>
    <t>www.benimar.com.es/en</t>
  </si>
  <si>
    <t>tel./fax: (0040)31.1022.431 , (0040)31.1022.432</t>
  </si>
  <si>
    <t>Semnatura Dealer</t>
  </si>
  <si>
    <t>Semnatura Beneficiar</t>
  </si>
  <si>
    <t>mob: 0722.380.234</t>
  </si>
  <si>
    <t>Motorhome srl - Liviu Gal</t>
  </si>
  <si>
    <t>motorhome@motorhome.ro</t>
  </si>
  <si>
    <t>Motor</t>
  </si>
  <si>
    <t>AMPHITRYON 998</t>
  </si>
  <si>
    <t>Cilindree (cm3) Euro6</t>
  </si>
  <si>
    <t>Putere motor (CP)</t>
  </si>
  <si>
    <t>Emisie Co2</t>
  </si>
  <si>
    <t>Taxa Poluare</t>
  </si>
  <si>
    <t>EURO6D</t>
  </si>
  <si>
    <t>Sasiu</t>
  </si>
  <si>
    <t>Greutate in mers (Kg)</t>
  </si>
  <si>
    <t>Sarcina maxima (Kg)</t>
  </si>
  <si>
    <t>Sarcina maxima remorcabila (Kg)</t>
  </si>
  <si>
    <t>Locuri omologate(pat/ centura sig)</t>
  </si>
  <si>
    <t>Lung. (mm)</t>
  </si>
  <si>
    <t>Lat. (mm)</t>
  </si>
  <si>
    <t>Inalt.(mm)</t>
  </si>
  <si>
    <t>Amp. (mm)</t>
  </si>
  <si>
    <t>Cons. sp (mm)</t>
  </si>
  <si>
    <t>4</t>
  </si>
  <si>
    <t>Paturi</t>
  </si>
  <si>
    <t>Dimensiune usa garaj</t>
  </si>
  <si>
    <t>Pat spate</t>
  </si>
  <si>
    <t>Pat basculabil /alcov</t>
  </si>
  <si>
    <t>Pat living</t>
  </si>
  <si>
    <t>Actionare pat living</t>
  </si>
  <si>
    <t>stg</t>
  </si>
  <si>
    <t>dr</t>
  </si>
  <si>
    <t>Inaltime max.</t>
  </si>
  <si>
    <t>150x205</t>
  </si>
  <si>
    <t>140x190</t>
  </si>
  <si>
    <t>-</t>
  </si>
  <si>
    <t>manual</t>
  </si>
  <si>
    <t>400x790</t>
  </si>
  <si>
    <t>840x1040</t>
  </si>
  <si>
    <t>Rezervor apa</t>
  </si>
  <si>
    <t>Accesorii</t>
  </si>
  <si>
    <t>curata</t>
  </si>
  <si>
    <t>uzata</t>
  </si>
  <si>
    <t>Nr. Butelii gaz</t>
  </si>
  <si>
    <t>Putere Incalzire (W)</t>
  </si>
  <si>
    <t>Vol. frigo (litri)</t>
  </si>
  <si>
    <t>4000 (Truma)</t>
  </si>
  <si>
    <t>Pret ex-works fara tva euro</t>
  </si>
  <si>
    <t>OPTIUNI</t>
  </si>
  <si>
    <t>ACCESORII</t>
  </si>
  <si>
    <t>Transport:*</t>
  </si>
  <si>
    <t>Pret Romania euro fara tva</t>
  </si>
  <si>
    <t>TVA 21%</t>
  </si>
  <si>
    <t>Pret euro cu tva</t>
  </si>
  <si>
    <t>Pachetul DE BAZA include:</t>
  </si>
  <si>
    <t xml:space="preserve">                                                                        Optiuni:</t>
  </si>
  <si>
    <t>Cant</t>
  </si>
  <si>
    <t>Pret euro fara tva</t>
  </si>
  <si>
    <t>Valoare optiuni suplim fara tva</t>
  </si>
  <si>
    <t>Cod</t>
  </si>
  <si>
    <t>Greutate</t>
  </si>
  <si>
    <t>Valoare</t>
  </si>
  <si>
    <t>Cutie automata 8 trepte +jante 16"</t>
  </si>
  <si>
    <t>Tapiterie piele(LIMA)</t>
  </si>
  <si>
    <t>G</t>
  </si>
  <si>
    <r>
      <rPr>
        <b/>
        <i/>
        <sz val="12"/>
        <color indexed="10"/>
        <rFont val="Arial"/>
        <family val="2"/>
      </rPr>
      <t>PACK PLUS</t>
    </r>
    <r>
      <rPr>
        <sz val="10"/>
        <rFont val="Arial"/>
        <family val="2"/>
      </rPr>
      <t>:frana de mana electrica + senzor parcare spate +  usa celula XL + inchidere centralizata + usa antiinsecte + Multimedia Pioneer 9" + camera marsariere + panou solar 200W + lumina externa LED + jaluxzele cabina + sistem sine ancorare garaj + IZOFIX + hota bucatarie + instalatie a 2 a baterie + Sky Roof Panoramic + suport TV</t>
    </r>
  </si>
  <si>
    <t>inclus in Northautokapp</t>
  </si>
  <si>
    <t>DP</t>
  </si>
  <si>
    <t>*** pentru sarcina remorcabila 1400Kg - se pierde un loc din omologare!</t>
  </si>
  <si>
    <t>Max.****</t>
  </si>
  <si>
    <t>Kg</t>
  </si>
  <si>
    <t>**** greutatea max. a Optiunilor pentru a se pastra numarul de locuri: 55Kg</t>
  </si>
  <si>
    <t>Nr. Locuri omologate:</t>
  </si>
  <si>
    <r>
      <t xml:space="preserve">(1) </t>
    </r>
    <r>
      <rPr>
        <b/>
        <sz val="10"/>
        <rFont val="Arial"/>
        <family val="2"/>
      </rPr>
      <t>pentru toate interventiile la instalatia de gaz, se monteaza obligatoriu senzor de gaz</t>
    </r>
  </si>
  <si>
    <t>Total OPTIUNI euro fara tva</t>
  </si>
  <si>
    <t>ACCESORII**:</t>
  </si>
  <si>
    <t>Denumire</t>
  </si>
  <si>
    <t>Valoare Accesorii suplim fara tva</t>
  </si>
  <si>
    <t>Acumulator 100Ah -AGM- Compact</t>
  </si>
  <si>
    <t>850530</t>
  </si>
  <si>
    <t>27</t>
  </si>
  <si>
    <t>Acumulator 200Ah -LIfePO- EZA</t>
  </si>
  <si>
    <t>25</t>
  </si>
  <si>
    <t>Veranda Fiamma F45S 450</t>
  </si>
  <si>
    <t>437709</t>
  </si>
  <si>
    <t xml:space="preserve">Sistem Jaluzele PLISSE cabina FIAT </t>
  </si>
  <si>
    <t>37480 + 37483</t>
  </si>
  <si>
    <t>5</t>
  </si>
  <si>
    <t>Panou solar 200W IBC</t>
  </si>
  <si>
    <t>840307</t>
  </si>
  <si>
    <t>8</t>
  </si>
  <si>
    <t>2</t>
  </si>
  <si>
    <t>Camera marsariere</t>
  </si>
  <si>
    <t>402901</t>
  </si>
  <si>
    <t>1</t>
  </si>
  <si>
    <t>Cuptor Thetford Grill „Duplex“</t>
  </si>
  <si>
    <t>70303</t>
  </si>
  <si>
    <t>14</t>
  </si>
  <si>
    <t>Aer conditionat Webasto Cool Top Trail</t>
  </si>
  <si>
    <t>495010</t>
  </si>
  <si>
    <t>29</t>
  </si>
  <si>
    <t>Aer Conditionat Truma Aventa Compact</t>
  </si>
  <si>
    <t>495336+495374</t>
  </si>
  <si>
    <t>32</t>
  </si>
  <si>
    <t>Aer Conditionat EZA Smart Power 2700</t>
  </si>
  <si>
    <t>703431</t>
  </si>
  <si>
    <t>31</t>
  </si>
  <si>
    <t>Suport 4 bicilete Fiamma Carry-Bike PRO C</t>
  </si>
  <si>
    <t>440411</t>
  </si>
  <si>
    <t>12</t>
  </si>
  <si>
    <t>Set perne de aer+compresor</t>
  </si>
  <si>
    <t>46712</t>
  </si>
  <si>
    <t>18</t>
  </si>
  <si>
    <t>Kit alimentare GPL (2 rezervoare 11Kg)</t>
  </si>
  <si>
    <t>ALG</t>
  </si>
  <si>
    <t>9</t>
  </si>
  <si>
    <t>Kit regulator duocontrol+Filtru+2furtune</t>
  </si>
  <si>
    <t>753370+753623+753491</t>
  </si>
  <si>
    <t>Invertor Pur sinus 2000W EZA/Carbest</t>
  </si>
  <si>
    <t>82279</t>
  </si>
  <si>
    <t>Antena de satelit Twin ALDEN</t>
  </si>
  <si>
    <t>571614</t>
  </si>
  <si>
    <t>Televizor LCD HD 22" SMART</t>
  </si>
  <si>
    <t>Sistem calare Hidraulic AMPLO</t>
  </si>
  <si>
    <t>AmploFI</t>
  </si>
  <si>
    <t>65</t>
  </si>
  <si>
    <t>467439+467492</t>
  </si>
  <si>
    <t>Senzor de gaz + narcotice</t>
  </si>
  <si>
    <t>333141</t>
  </si>
  <si>
    <t>Manopera</t>
  </si>
  <si>
    <t>** Se vor instala de catre Motorhome srl - PRETURILE SUNT ORIENTATIVE</t>
  </si>
  <si>
    <t>Greutate ACCESORII (Kg)</t>
  </si>
  <si>
    <r>
      <t xml:space="preserve">(1) </t>
    </r>
    <r>
      <rPr>
        <b/>
        <sz val="10"/>
        <rFont val="Arial"/>
        <family val="2"/>
      </rPr>
      <t>pentru toate interventiile la instalatia de gaz, se monteaza obligatoriu senzor de gaz + verificare EN1949</t>
    </r>
  </si>
  <si>
    <t>Total ACCESORII euro fara tva</t>
  </si>
  <si>
    <r>
      <t xml:space="preserve">NORTHAUTOKAPP ALDE : </t>
    </r>
    <r>
      <rPr>
        <i/>
        <sz val="10"/>
        <rFont val="Arial"/>
        <family val="2"/>
      </rPr>
      <t xml:space="preserve">WINTER PACK+ CUTIE AUTOMATA + faruri LED + AC bord automat + Charging pad wireless + Bord full digital + Adaptive cruise control with traffic sign recognition, lane centring and pre-collision assistant 2.2 + senzor presiune anvelope </t>
    </r>
    <r>
      <rPr>
        <b/>
        <i/>
        <sz val="12"/>
        <rFont val="Arial"/>
        <family val="2"/>
      </rPr>
      <t>+ incalzire ALDE( fara Truma Combi)  + podea incalzita(</t>
    </r>
    <r>
      <rPr>
        <b/>
        <i/>
        <sz val="10"/>
        <rFont val="Arial"/>
        <family val="2"/>
      </rPr>
      <t>NUMAI IMPREUNA CU PACK PLUS)</t>
    </r>
  </si>
  <si>
    <r>
      <rPr>
        <b/>
        <i/>
        <sz val="12"/>
        <color indexed="10"/>
        <rFont val="Arial"/>
        <family val="2"/>
      </rPr>
      <t xml:space="preserve">NORTHAUTOKAPP FIAT </t>
    </r>
    <r>
      <rPr>
        <i/>
        <sz val="10"/>
        <rFont val="Arial"/>
        <family val="2"/>
      </rPr>
      <t xml:space="preserve">WINTER PACK+ CUTIE AUTOMATA + faruri LED + AC bord automat + Charging pad wireless + Bord full digital + Adaptive cruise control with traffic sign recognition, lane centring and pre-collision assistant 2.2 + senzor presiune anvelope </t>
    </r>
    <r>
      <rPr>
        <b/>
        <i/>
        <sz val="10"/>
        <rFont val="Arial"/>
        <family val="2"/>
      </rPr>
      <t>(NUMAI IMPREUNA CU PACK PLUS)</t>
    </r>
  </si>
  <si>
    <t>**** greutatea max. a Optiunilor pentru omologare 3 locuri + sarcina remorcabila : 65 Kg</t>
  </si>
  <si>
    <r>
      <t>Upgrade Motor Fiat 140&gt;180CV -</t>
    </r>
    <r>
      <rPr>
        <b/>
        <sz val="10"/>
        <rFont val="Arial"/>
        <family val="2"/>
      </rPr>
      <t>(NUMAI IMPREUNA CU CUTIE AUTOMATA)</t>
    </r>
  </si>
  <si>
    <t>B</t>
  </si>
  <si>
    <t>NK</t>
  </si>
  <si>
    <r>
      <rPr>
        <b/>
        <i/>
        <sz val="12"/>
        <color indexed="10"/>
        <rFont val="Arial"/>
        <family val="2"/>
      </rPr>
      <t>WINTER PACK</t>
    </r>
    <r>
      <rPr>
        <b/>
        <i/>
        <sz val="10"/>
        <rFont val="Arial"/>
        <family val="2"/>
      </rPr>
      <t xml:space="preserve">: </t>
    </r>
    <r>
      <rPr>
        <i/>
        <sz val="10"/>
        <rFont val="Arial"/>
        <family val="2"/>
      </rPr>
      <t>izolat si incalzit rezervorul de ape gri; izolatie treapta de acces celula; pregatire pentru doua baterii auxiliare; marirea capacitatii de incalzire;TRUMA Combi D 6E, izolatie suplimentara tuburi de caldura exterioare</t>
    </r>
    <r>
      <rPr>
        <b/>
        <i/>
        <sz val="10"/>
        <rFont val="Arial"/>
        <family val="2"/>
      </rPr>
      <t>.(NUMAI IMPREUNA CU PACK PLUS)</t>
    </r>
  </si>
  <si>
    <t>Motor 140CP,ABS+ESP,START STOP,senzori parcare,aer conditionat pentru cabina,usa de acces XL cu geam,plasa antiinsecte,huse pentru scaune asortate cu tapiteria,frigider COMPRESOR de mare capacitate,ABS,Radio CD/Bluetooth/USB/tochscreen,bara fata vopsita in alb,geamuri electrice,caroseria construita cu tehnologie Polyester,luminare led,material EBEN pentru mobilier,ferestre SEITZ D-LUX,Criuse Control,oglinzi electrice incalzite,radio cu comenzi pe volan,airbag pentru pasager</t>
  </si>
  <si>
    <t>Incalzire: Truma Combi DIESEL</t>
  </si>
  <si>
    <t>Pret ex-works fara tva euro(OFERTA PLUS)</t>
  </si>
  <si>
    <t>Ore manopera</t>
  </si>
  <si>
    <t>496367</t>
  </si>
  <si>
    <t>Unitate Multimedia Xzent X-F275</t>
  </si>
  <si>
    <t>850385</t>
  </si>
  <si>
    <t>472700</t>
  </si>
  <si>
    <t>Televizor LCD HD 27" SMART</t>
  </si>
  <si>
    <t>472702</t>
  </si>
  <si>
    <t>Suport TV posterior</t>
  </si>
  <si>
    <t>496864</t>
  </si>
  <si>
    <t>Sistem toaleta SOG</t>
  </si>
  <si>
    <t>662356</t>
  </si>
  <si>
    <t>Set incuietori siguranta(cabina FIAT +celula) - HEOSafe</t>
  </si>
  <si>
    <t>PACK PLUS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</si>
</sst>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 * #,##0_)\ [$€-1]_ ;_ * \(#,##0\)\ [$€-1]_ ;_ * &quot;-&quot;_)\ [$€-1]_ ;_ @_ "/>
    <numFmt numFmtId="165" formatCode="#,##0\ [$€-1]"/>
    <numFmt numFmtId="166" formatCode="_-&quot;€&quot;\ * #,##0.00_-;\-&quot;€&quot;\ * #,##0.00_-;_-&quot;€&quot;\ * &quot;-&quot;??_-;_-@_-"/>
  </numFmts>
  <fonts count="34">
    <font>
      <sz val="10"/>
      <name val="Arial"/>
      <family val="2"/>
    </font>
    <font>
      <sz val="10"/>
      <name val="Arial"/>
      <family val="2"/>
    </font>
    <font>
      <b/>
      <sz val="14"/>
      <color indexed="18"/>
      <name val="Tahoma"/>
      <family val="2"/>
    </font>
    <font>
      <b/>
      <i/>
      <sz val="14"/>
      <color indexed="10"/>
      <name val="Tahoma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4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sz val="18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sz val="14"/>
      <color indexed="10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i/>
      <sz val="16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b/>
      <sz val="10"/>
      <color rgb="FF0070C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i/>
      <sz val="12"/>
      <color rgb="FF00B050"/>
      <name val="Arial"/>
      <family val="2"/>
    </font>
    <font>
      <sz val="14"/>
      <color rgb="FF00B050"/>
      <name val="Arial"/>
      <family val="2"/>
    </font>
    <font>
      <b/>
      <sz val="12"/>
      <color rgb="FF00B050"/>
      <name val="Arial"/>
      <family val="2"/>
    </font>
    <font>
      <b/>
      <sz val="12"/>
      <color rgb="FF0070C0"/>
      <name val="Arial"/>
      <family val="2"/>
    </font>
    <font>
      <b/>
      <i/>
      <sz val="16"/>
      <color rgb="FFFF0000"/>
      <name val="Arial"/>
      <family val="2"/>
    </font>
    <font>
      <b/>
      <i/>
      <sz val="16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/>
    </xf>
    <xf numFmtId="165" fontId="17" fillId="0" borderId="2" xfId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5" fontId="20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165" fontId="9" fillId="0" borderId="22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16" fillId="0" borderId="28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1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5" fontId="26" fillId="0" borderId="22" xfId="3" applyNumberFormat="1" applyFont="1" applyBorder="1" applyAlignment="1">
      <alignment horizontal="center" vertical="center" wrapText="1"/>
    </xf>
    <xf numFmtId="165" fontId="1" fillId="0" borderId="2" xfId="3" applyNumberFormat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0" borderId="23" xfId="3" applyBorder="1" applyAlignment="1">
      <alignment horizontal="center" vertical="center"/>
    </xf>
    <xf numFmtId="0" fontId="1" fillId="0" borderId="22" xfId="3" applyFont="1" applyBorder="1" applyAlignment="1">
      <alignment horizontal="center" vertical="center" wrapText="1"/>
    </xf>
    <xf numFmtId="49" fontId="1" fillId="0" borderId="23" xfId="3" applyNumberForma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165" fontId="1" fillId="0" borderId="28" xfId="3" applyNumberFormat="1" applyBorder="1" applyAlignment="1">
      <alignment horizontal="center" vertical="center" wrapText="1"/>
    </xf>
    <xf numFmtId="49" fontId="1" fillId="2" borderId="28" xfId="3" applyNumberFormat="1" applyFont="1" applyFill="1" applyBorder="1" applyAlignment="1">
      <alignment horizontal="center" vertical="center" wrapText="1"/>
    </xf>
    <xf numFmtId="0" fontId="1" fillId="0" borderId="34" xfId="3" applyBorder="1" applyAlignment="1">
      <alignment horizontal="center" vertical="center"/>
    </xf>
    <xf numFmtId="0" fontId="1" fillId="0" borderId="16" xfId="3" applyFont="1" applyBorder="1" applyAlignment="1">
      <alignment horizontal="center" vertical="center" wrapText="1"/>
    </xf>
    <xf numFmtId="165" fontId="1" fillId="0" borderId="17" xfId="3" applyNumberFormat="1" applyBorder="1" applyAlignment="1">
      <alignment horizontal="center" vertical="center" wrapText="1"/>
    </xf>
    <xf numFmtId="49" fontId="1" fillId="2" borderId="17" xfId="3" applyNumberFormat="1" applyFont="1" applyFill="1" applyBorder="1" applyAlignment="1">
      <alignment horizontal="center" vertical="center" wrapText="1"/>
    </xf>
    <xf numFmtId="0" fontId="1" fillId="0" borderId="18" xfId="3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3" fontId="13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23" fillId="0" borderId="36" xfId="0" applyFont="1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165" fontId="29" fillId="0" borderId="2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9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7" fillId="0" borderId="28" xfId="0" applyNumberFormat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3" xfId="3" applyNumberFormat="1" applyFont="1" applyBorder="1" applyAlignment="1">
      <alignment horizontal="center" vertical="center" wrapText="1"/>
    </xf>
    <xf numFmtId="49" fontId="1" fillId="0" borderId="32" xfId="3" applyNumberFormat="1" applyFont="1" applyBorder="1" applyAlignment="1">
      <alignment horizontal="center" vertical="center" wrapText="1"/>
    </xf>
    <xf numFmtId="49" fontId="1" fillId="0" borderId="4" xfId="3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left" vertical="center" wrapText="1"/>
    </xf>
    <xf numFmtId="165" fontId="23" fillId="0" borderId="30" xfId="0" applyNumberFormat="1" applyFont="1" applyBorder="1" applyAlignment="1">
      <alignment horizontal="center" vertical="center" wrapText="1"/>
    </xf>
    <xf numFmtId="165" fontId="23" fillId="0" borderId="31" xfId="0" applyNumberFormat="1" applyFont="1" applyBorder="1" applyAlignment="1">
      <alignment horizontal="center" vertical="center" wrapText="1"/>
    </xf>
    <xf numFmtId="49" fontId="1" fillId="0" borderId="2" xfId="3" applyNumberFormat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49" fontId="1" fillId="0" borderId="17" xfId="3" applyNumberFormat="1" applyFont="1" applyBorder="1" applyAlignment="1">
      <alignment horizontal="center" vertical="center" wrapText="1"/>
    </xf>
    <xf numFmtId="49" fontId="1" fillId="0" borderId="17" xfId="3" applyNumberFormat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left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5" fontId="30" fillId="0" borderId="24" xfId="0" applyNumberFormat="1" applyFont="1" applyBorder="1" applyAlignment="1">
      <alignment horizontal="center" vertical="center" wrapText="1"/>
    </xf>
    <xf numFmtId="165" fontId="30" fillId="0" borderId="25" xfId="0" applyNumberFormat="1" applyFont="1" applyBorder="1" applyAlignment="1">
      <alignment horizontal="center" vertical="center" wrapText="1"/>
    </xf>
    <xf numFmtId="165" fontId="30" fillId="0" borderId="29" xfId="0" applyNumberFormat="1" applyFont="1" applyBorder="1" applyAlignment="1">
      <alignment horizontal="center" vertical="center" wrapText="1"/>
    </xf>
    <xf numFmtId="165" fontId="30" fillId="0" borderId="30" xfId="0" applyNumberFormat="1" applyFont="1" applyBorder="1" applyAlignment="1">
      <alignment horizontal="center" vertical="center" wrapText="1"/>
    </xf>
    <xf numFmtId="165" fontId="30" fillId="0" borderId="31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165" fontId="23" fillId="0" borderId="24" xfId="0" applyNumberFormat="1" applyFont="1" applyBorder="1" applyAlignment="1">
      <alignment horizontal="center" vertical="center" wrapText="1"/>
    </xf>
    <xf numFmtId="165" fontId="23" fillId="0" borderId="25" xfId="0" applyNumberFormat="1" applyFont="1" applyBorder="1" applyAlignment="1">
      <alignment horizontal="center" vertical="center" wrapText="1"/>
    </xf>
    <xf numFmtId="165" fontId="23" fillId="0" borderId="29" xfId="0" applyNumberFormat="1" applyFont="1" applyBorder="1" applyAlignment="1">
      <alignment horizontal="center" vertical="center" wrapText="1"/>
    </xf>
    <xf numFmtId="165" fontId="17" fillId="2" borderId="39" xfId="1" applyNumberFormat="1" applyFont="1" applyFill="1" applyBorder="1" applyAlignment="1">
      <alignment horizontal="center" vertical="center" wrapText="1"/>
    </xf>
    <xf numFmtId="165" fontId="30" fillId="0" borderId="35" xfId="0" applyNumberFormat="1" applyFont="1" applyBorder="1" applyAlignment="1">
      <alignment horizontal="center" vertical="center" wrapText="1"/>
    </xf>
    <xf numFmtId="1" fontId="30" fillId="5" borderId="4" xfId="3" applyNumberFormat="1" applyFont="1" applyFill="1" applyBorder="1" applyAlignment="1">
      <alignment horizontal="center" vertical="center" wrapText="1"/>
    </xf>
    <xf numFmtId="3" fontId="13" fillId="5" borderId="2" xfId="3" applyNumberFormat="1" applyFont="1" applyFill="1" applyBorder="1" applyAlignment="1">
      <alignment horizontal="center" vertical="center" wrapText="1"/>
    </xf>
    <xf numFmtId="1" fontId="30" fillId="5" borderId="7" xfId="3" applyNumberFormat="1" applyFont="1" applyFill="1" applyBorder="1" applyAlignment="1">
      <alignment horizontal="center" vertical="center" wrapText="1"/>
    </xf>
    <xf numFmtId="1" fontId="30" fillId="5" borderId="41" xfId="3" applyNumberFormat="1" applyFont="1" applyFill="1" applyBorder="1" applyAlignment="1">
      <alignment horizontal="center" vertical="center" wrapText="1"/>
    </xf>
    <xf numFmtId="3" fontId="13" fillId="5" borderId="17" xfId="3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65" fontId="31" fillId="2" borderId="2" xfId="1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26" fillId="0" borderId="10" xfId="3" applyNumberFormat="1" applyFont="1" applyBorder="1" applyAlignment="1">
      <alignment horizontal="center" vertical="center" wrapText="1"/>
    </xf>
    <xf numFmtId="1" fontId="30" fillId="5" borderId="40" xfId="3" applyNumberFormat="1" applyFont="1" applyFill="1" applyBorder="1" applyAlignment="1">
      <alignment horizontal="center" vertical="center" wrapText="1"/>
    </xf>
    <xf numFmtId="3" fontId="13" fillId="5" borderId="11" xfId="3" applyNumberFormat="1" applyFont="1" applyFill="1" applyBorder="1" applyAlignment="1">
      <alignment horizontal="center" vertical="center" wrapText="1"/>
    </xf>
    <xf numFmtId="165" fontId="1" fillId="0" borderId="11" xfId="3" applyNumberFormat="1" applyBorder="1" applyAlignment="1">
      <alignment horizontal="center" vertical="center" wrapText="1"/>
    </xf>
    <xf numFmtId="49" fontId="1" fillId="0" borderId="11" xfId="3" applyNumberFormat="1" applyBorder="1" applyAlignment="1">
      <alignment horizontal="center" vertical="center" wrapText="1"/>
    </xf>
    <xf numFmtId="49" fontId="1" fillId="2" borderId="11" xfId="3" applyNumberFormat="1" applyFont="1" applyFill="1" applyBorder="1" applyAlignment="1">
      <alignment horizontal="center" vertical="center" wrapText="1"/>
    </xf>
    <xf numFmtId="0" fontId="1" fillId="0" borderId="12" xfId="3" applyBorder="1" applyAlignment="1">
      <alignment horizontal="center" vertical="center"/>
    </xf>
  </cellXfs>
  <cellStyles count="10">
    <cellStyle name="Comma" xfId="1" builtinId="3"/>
    <cellStyle name="Comma 2" xfId="4"/>
    <cellStyle name="Comma 3" xfId="5"/>
    <cellStyle name="Comma 4" xfId="6"/>
    <cellStyle name="Euro" xfId="7"/>
    <cellStyle name="Euro 2" xfId="8"/>
    <cellStyle name="Euro 3" xfId="9"/>
    <cellStyle name="Hyperlink" xfId="2" builtinId="8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5</xdr:col>
      <xdr:colOff>219075</xdr:colOff>
      <xdr:row>6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3800" y="0"/>
          <a:ext cx="2943225" cy="1181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390525</xdr:colOff>
      <xdr:row>0</xdr:row>
      <xdr:rowOff>123825</xdr:rowOff>
    </xdr:from>
    <xdr:to>
      <xdr:col>9</xdr:col>
      <xdr:colOff>685800</xdr:colOff>
      <xdr:row>6</xdr:row>
      <xdr:rowOff>47625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48475" y="123825"/>
          <a:ext cx="257175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3590925</xdr:colOff>
      <xdr:row>12</xdr:row>
      <xdr:rowOff>38100</xdr:rowOff>
    </xdr:from>
    <xdr:to>
      <xdr:col>1</xdr:col>
      <xdr:colOff>466725</xdr:colOff>
      <xdr:row>12</xdr:row>
      <xdr:rowOff>428625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90925" y="2505075"/>
          <a:ext cx="466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34</xdr:row>
      <xdr:rowOff>95250</xdr:rowOff>
    </xdr:from>
    <xdr:to>
      <xdr:col>4</xdr:col>
      <xdr:colOff>228600</xdr:colOff>
      <xdr:row>36</xdr:row>
      <xdr:rowOff>85725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29275" y="7953375"/>
          <a:ext cx="83820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676275</xdr:colOff>
      <xdr:row>66</xdr:row>
      <xdr:rowOff>19050</xdr:rowOff>
    </xdr:from>
    <xdr:to>
      <xdr:col>6</xdr:col>
      <xdr:colOff>276225</xdr:colOff>
      <xdr:row>67</xdr:row>
      <xdr:rowOff>47625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00800" y="14820900"/>
          <a:ext cx="857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44</xdr:row>
      <xdr:rowOff>1485900</xdr:rowOff>
    </xdr:from>
    <xdr:to>
      <xdr:col>2</xdr:col>
      <xdr:colOff>285750</xdr:colOff>
      <xdr:row>59</xdr:row>
      <xdr:rowOff>123825</xdr:rowOff>
    </xdr:to>
    <xdr:pic>
      <xdr:nvPicPr>
        <xdr:cNvPr id="7" name="Picture 1024" descr="A7401469 Editar Editar - A99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11144250"/>
          <a:ext cx="419100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37</xdr:row>
      <xdr:rowOff>95250</xdr:rowOff>
    </xdr:from>
    <xdr:to>
      <xdr:col>7</xdr:col>
      <xdr:colOff>276225</xdr:colOff>
      <xdr:row>44</xdr:row>
      <xdr:rowOff>1304925</xdr:rowOff>
    </xdr:to>
    <xdr:pic>
      <xdr:nvPicPr>
        <xdr:cNvPr id="8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953000" y="8305800"/>
          <a:ext cx="3343275" cy="2657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48</xdr:row>
      <xdr:rowOff>114300</xdr:rowOff>
    </xdr:from>
    <xdr:to>
      <xdr:col>8</xdr:col>
      <xdr:colOff>171450</xdr:colOff>
      <xdr:row>63</xdr:row>
      <xdr:rowOff>0</xdr:rowOff>
    </xdr:to>
    <xdr:pic>
      <xdr:nvPicPr>
        <xdr:cNvPr id="9" name="Picture 102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38700" y="12001500"/>
          <a:ext cx="3476625" cy="2314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</xdr:row>
      <xdr:rowOff>247650</xdr:rowOff>
    </xdr:from>
    <xdr:to>
      <xdr:col>2</xdr:col>
      <xdr:colOff>342900</xdr:colOff>
      <xdr:row>27</xdr:row>
      <xdr:rowOff>114300</xdr:rowOff>
    </xdr:to>
    <xdr:pic>
      <xdr:nvPicPr>
        <xdr:cNvPr id="10" name="Picture 1052" descr="A998 23 esc gamma v2 - A99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66700" y="5191125"/>
          <a:ext cx="43243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457200</xdr:colOff>
      <xdr:row>83</xdr:row>
      <xdr:rowOff>57150</xdr:rowOff>
    </xdr:from>
    <xdr:to>
      <xdr:col>9</xdr:col>
      <xdr:colOff>619125</xdr:colOff>
      <xdr:row>84</xdr:row>
      <xdr:rowOff>95250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496300" y="22488525"/>
          <a:ext cx="85725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nimar.com.es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showGridLines="0" tabSelected="1" workbookViewId="0">
      <selection activeCell="M13" sqref="M13"/>
    </sheetView>
  </sheetViews>
  <sheetFormatPr defaultRowHeight="12.75"/>
  <cols>
    <col min="1" max="1" width="50.28515625" style="2" customWidth="1"/>
    <col min="2" max="2" width="13.42578125" style="2" customWidth="1"/>
    <col min="3" max="3" width="9.85546875" style="2" customWidth="1"/>
    <col min="4" max="4" width="12.28515625" style="2" customWidth="1"/>
    <col min="5" max="5" width="11" style="2" customWidth="1"/>
    <col min="6" max="7" width="7.85546875" style="2" customWidth="1"/>
    <col min="8" max="8" width="8" style="2" customWidth="1"/>
    <col min="9" max="9" width="10.42578125" style="3" customWidth="1"/>
    <col min="10" max="10" width="11.7109375" customWidth="1"/>
    <col min="11" max="11" width="7.5703125" customWidth="1"/>
    <col min="12" max="12" width="6.28515625" customWidth="1"/>
    <col min="13" max="13" width="7" customWidth="1"/>
    <col min="14" max="14" width="7.5703125" customWidth="1"/>
    <col min="15" max="15" width="12.42578125" bestFit="1" customWidth="1"/>
  </cols>
  <sheetData>
    <row r="1" spans="1:9" ht="18">
      <c r="A1" s="1" t="s">
        <v>0</v>
      </c>
      <c r="B1" s="1"/>
    </row>
    <row r="2" spans="1:9" ht="18">
      <c r="A2" s="1" t="s">
        <v>1</v>
      </c>
      <c r="B2" s="1"/>
    </row>
    <row r="3" spans="1:9">
      <c r="A3" s="4" t="s">
        <v>2</v>
      </c>
      <c r="B3" s="4"/>
    </row>
    <row r="4" spans="1:9">
      <c r="A4" s="4" t="s">
        <v>3</v>
      </c>
      <c r="B4" s="4"/>
    </row>
    <row r="5" spans="1:9">
      <c r="A5" s="4" t="s">
        <v>4</v>
      </c>
      <c r="B5" s="4"/>
    </row>
    <row r="6" spans="1:9">
      <c r="A6" s="4" t="s">
        <v>5</v>
      </c>
      <c r="B6" s="4"/>
    </row>
    <row r="7" spans="1:9">
      <c r="A7" s="5" t="s">
        <v>6</v>
      </c>
    </row>
    <row r="8" spans="1:9" ht="25.5" customHeight="1">
      <c r="A8" s="4" t="s">
        <v>7</v>
      </c>
      <c r="B8" s="103" t="s">
        <v>8</v>
      </c>
      <c r="C8" s="103"/>
      <c r="D8" s="103"/>
      <c r="E8" s="103"/>
      <c r="F8" s="103"/>
      <c r="G8" s="103"/>
      <c r="H8" s="103"/>
      <c r="I8" s="103"/>
    </row>
    <row r="9" spans="1:9" ht="25.5">
      <c r="A9" s="4" t="s">
        <v>9</v>
      </c>
      <c r="B9" s="6" t="s">
        <v>10</v>
      </c>
      <c r="C9" s="104"/>
      <c r="D9" s="105"/>
      <c r="E9" s="7"/>
      <c r="F9" s="104" t="s">
        <v>11</v>
      </c>
      <c r="G9" s="105"/>
      <c r="H9" s="104"/>
      <c r="I9" s="105"/>
    </row>
    <row r="10" spans="1:9" ht="15">
      <c r="A10" s="4" t="s">
        <v>12</v>
      </c>
      <c r="B10" s="106" t="s">
        <v>13</v>
      </c>
      <c r="C10" s="107"/>
      <c r="D10" s="108"/>
      <c r="E10" s="8"/>
      <c r="F10" s="112"/>
      <c r="G10" s="113"/>
      <c r="H10" s="113"/>
      <c r="I10" s="114"/>
    </row>
    <row r="11" spans="1:9" ht="15">
      <c r="A11" s="9" t="s">
        <v>14</v>
      </c>
      <c r="B11" s="109"/>
      <c r="C11" s="110"/>
      <c r="D11" s="111"/>
      <c r="E11" s="10"/>
      <c r="F11" s="115"/>
      <c r="G11" s="116"/>
      <c r="H11" s="116"/>
      <c r="I11" s="117"/>
    </row>
    <row r="12" spans="1:9" ht="13.5" thickBot="1"/>
    <row r="13" spans="1:9" ht="35.25" customHeight="1">
      <c r="A13" s="119" t="s">
        <v>15</v>
      </c>
      <c r="B13" s="120"/>
      <c r="C13" s="120"/>
      <c r="D13" s="121"/>
      <c r="F13" s="122" t="s">
        <v>16</v>
      </c>
      <c r="G13" s="122"/>
      <c r="H13" s="122"/>
      <c r="I13" s="122"/>
    </row>
    <row r="14" spans="1:9" ht="25.5" customHeight="1">
      <c r="A14" s="11" t="s">
        <v>17</v>
      </c>
      <c r="B14" s="12" t="s">
        <v>18</v>
      </c>
      <c r="C14" s="12" t="s">
        <v>19</v>
      </c>
      <c r="D14" s="13" t="s">
        <v>20</v>
      </c>
      <c r="E14" s="129" t="s">
        <v>165</v>
      </c>
      <c r="F14" s="130"/>
      <c r="G14" s="130"/>
      <c r="H14" s="130"/>
      <c r="I14" s="130"/>
    </row>
    <row r="15" spans="1:9" ht="13.5" thickBot="1">
      <c r="A15" s="14">
        <v>2184</v>
      </c>
      <c r="B15" s="15">
        <v>140</v>
      </c>
      <c r="C15" s="15"/>
      <c r="D15" s="16" t="s">
        <v>21</v>
      </c>
    </row>
    <row r="16" spans="1:9" ht="13.5" thickBot="1"/>
    <row r="17" spans="1:9" ht="15.75">
      <c r="A17" s="123" t="s">
        <v>22</v>
      </c>
      <c r="B17" s="124"/>
      <c r="C17" s="124"/>
      <c r="D17" s="124"/>
      <c r="E17" s="124"/>
      <c r="F17" s="124"/>
      <c r="G17" s="124"/>
      <c r="H17" s="124"/>
      <c r="I17" s="125"/>
    </row>
    <row r="18" spans="1:9" ht="51">
      <c r="A18" s="17" t="s">
        <v>23</v>
      </c>
      <c r="B18" s="18" t="s">
        <v>24</v>
      </c>
      <c r="C18" s="18" t="s">
        <v>25</v>
      </c>
      <c r="D18" s="19" t="s">
        <v>26</v>
      </c>
      <c r="E18" s="20" t="s">
        <v>27</v>
      </c>
      <c r="F18" s="18" t="s">
        <v>28</v>
      </c>
      <c r="G18" s="18" t="s">
        <v>29</v>
      </c>
      <c r="H18" s="18" t="s">
        <v>30</v>
      </c>
      <c r="I18" s="21" t="s">
        <v>31</v>
      </c>
    </row>
    <row r="19" spans="1:9" ht="13.5" thickBot="1">
      <c r="A19" s="14">
        <v>3100</v>
      </c>
      <c r="B19" s="15">
        <v>3500</v>
      </c>
      <c r="C19" s="15">
        <v>2000</v>
      </c>
      <c r="D19" s="22" t="s">
        <v>32</v>
      </c>
      <c r="E19" s="23">
        <v>7420</v>
      </c>
      <c r="F19" s="15">
        <v>2300</v>
      </c>
      <c r="G19" s="15">
        <v>2890</v>
      </c>
      <c r="H19" s="15">
        <v>4035</v>
      </c>
      <c r="I19" s="24">
        <v>1980</v>
      </c>
    </row>
    <row r="20" spans="1:9" ht="13.5" thickBot="1"/>
    <row r="21" spans="1:9" ht="13.5" thickBot="1">
      <c r="A21"/>
      <c r="C21" s="126" t="s">
        <v>33</v>
      </c>
      <c r="D21" s="127"/>
      <c r="E21" s="127"/>
      <c r="F21" s="127"/>
      <c r="G21" s="127" t="s">
        <v>34</v>
      </c>
      <c r="H21" s="127"/>
      <c r="I21" s="128"/>
    </row>
    <row r="22" spans="1:9" ht="38.25">
      <c r="A22"/>
      <c r="C22" s="25" t="s">
        <v>35</v>
      </c>
      <c r="D22" s="26" t="s">
        <v>36</v>
      </c>
      <c r="E22" s="26" t="s">
        <v>37</v>
      </c>
      <c r="F22" s="26" t="s">
        <v>38</v>
      </c>
      <c r="G22" s="26" t="s">
        <v>39</v>
      </c>
      <c r="H22" s="26" t="s">
        <v>40</v>
      </c>
      <c r="I22" s="27" t="s">
        <v>41</v>
      </c>
    </row>
    <row r="23" spans="1:9" ht="13.5" thickBot="1">
      <c r="A23"/>
      <c r="C23" s="28" t="s">
        <v>42</v>
      </c>
      <c r="D23" s="29" t="s">
        <v>43</v>
      </c>
      <c r="E23" s="29" t="s">
        <v>44</v>
      </c>
      <c r="F23" s="29" t="s">
        <v>45</v>
      </c>
      <c r="G23" s="29" t="s">
        <v>46</v>
      </c>
      <c r="H23" s="29" t="s">
        <v>47</v>
      </c>
      <c r="I23" s="30">
        <v>1030</v>
      </c>
    </row>
    <row r="24" spans="1:9" ht="13.5" thickBot="1">
      <c r="C24" s="31"/>
      <c r="D24" s="31"/>
      <c r="E24" s="31"/>
      <c r="F24" s="31"/>
      <c r="G24" s="31"/>
      <c r="H24" s="31"/>
      <c r="I24" s="32"/>
    </row>
    <row r="25" spans="1:9" ht="13.5" thickBot="1">
      <c r="E25" s="136" t="s">
        <v>48</v>
      </c>
      <c r="F25" s="137"/>
      <c r="G25" s="137" t="s">
        <v>49</v>
      </c>
      <c r="H25" s="137"/>
      <c r="I25" s="138"/>
    </row>
    <row r="26" spans="1:9" ht="38.25">
      <c r="D26"/>
      <c r="E26" s="11" t="s">
        <v>50</v>
      </c>
      <c r="F26" s="12" t="s">
        <v>51</v>
      </c>
      <c r="G26" s="12" t="s">
        <v>52</v>
      </c>
      <c r="H26" s="33" t="s">
        <v>53</v>
      </c>
      <c r="I26" s="13" t="s">
        <v>54</v>
      </c>
    </row>
    <row r="27" spans="1:9" ht="23.25" thickBot="1">
      <c r="A27"/>
      <c r="E27" s="28">
        <v>115</v>
      </c>
      <c r="F27" s="29">
        <v>105</v>
      </c>
      <c r="G27" s="29">
        <v>2</v>
      </c>
      <c r="H27" s="29" t="s">
        <v>55</v>
      </c>
      <c r="I27" s="30">
        <v>150</v>
      </c>
    </row>
    <row r="28" spans="1:9">
      <c r="A28"/>
    </row>
    <row r="30" spans="1:9">
      <c r="D30"/>
      <c r="E30"/>
    </row>
    <row r="31" spans="1:9">
      <c r="A31" s="34" t="s">
        <v>151</v>
      </c>
      <c r="D31"/>
    </row>
    <row r="36" spans="1:9" ht="15">
      <c r="A36" s="35" t="s">
        <v>56</v>
      </c>
      <c r="B36" s="170">
        <v>67490</v>
      </c>
      <c r="D36"/>
      <c r="E36" s="139" t="str">
        <f>F13</f>
        <v>AMPHITRYON 998</v>
      </c>
      <c r="F36" s="139"/>
      <c r="G36" s="139"/>
    </row>
    <row r="37" spans="1:9" ht="18" customHeight="1">
      <c r="A37" s="177" t="s">
        <v>152</v>
      </c>
      <c r="B37" s="178">
        <f>B36-C73</f>
        <v>63603</v>
      </c>
      <c r="D37"/>
      <c r="E37" s="96"/>
      <c r="F37" s="96"/>
      <c r="G37" s="96"/>
    </row>
    <row r="38" spans="1:9" ht="18">
      <c r="A38" s="36" t="s">
        <v>57</v>
      </c>
      <c r="B38" s="37">
        <f>D82</f>
        <v>3887</v>
      </c>
    </row>
    <row r="39" spans="1:9" ht="18">
      <c r="A39" s="92" t="s">
        <v>58</v>
      </c>
      <c r="B39" s="93">
        <f>E115</f>
        <v>0</v>
      </c>
    </row>
    <row r="40" spans="1:9" ht="15">
      <c r="A40" s="35" t="s">
        <v>59</v>
      </c>
      <c r="B40" s="38">
        <v>3000</v>
      </c>
      <c r="I40"/>
    </row>
    <row r="41" spans="1:9" ht="15">
      <c r="A41" s="35" t="s">
        <v>60</v>
      </c>
      <c r="B41" s="38">
        <f>SUM(B37:B40)</f>
        <v>70490</v>
      </c>
      <c r="D41"/>
    </row>
    <row r="42" spans="1:9" ht="15">
      <c r="A42" s="35" t="s">
        <v>61</v>
      </c>
      <c r="B42" s="38">
        <f>B41*21/100</f>
        <v>14802.9</v>
      </c>
    </row>
    <row r="43" spans="1:9" ht="18">
      <c r="A43" s="39" t="s">
        <v>62</v>
      </c>
      <c r="B43" s="40">
        <f>B42+B41</f>
        <v>85292.9</v>
      </c>
    </row>
    <row r="44" spans="1:9" ht="15">
      <c r="A44" s="41" t="s">
        <v>63</v>
      </c>
    </row>
    <row r="45" spans="1:9" ht="117" customHeight="1">
      <c r="A45" s="118" t="s">
        <v>150</v>
      </c>
      <c r="B45" s="118"/>
    </row>
    <row r="46" spans="1:9" ht="12.75" customHeight="1">
      <c r="A46" s="42"/>
    </row>
    <row r="47" spans="1:9" ht="15">
      <c r="A47" s="43"/>
    </row>
    <row r="52" spans="2:9">
      <c r="B52"/>
    </row>
    <row r="64" spans="2:9">
      <c r="I64"/>
    </row>
    <row r="67" spans="1:9" ht="20.25">
      <c r="A67" s="179" t="s">
        <v>64</v>
      </c>
      <c r="B67" s="179"/>
      <c r="C67" s="179"/>
      <c r="D67" s="179"/>
      <c r="E67" s="179"/>
      <c r="F67" s="44"/>
      <c r="G67" s="44"/>
      <c r="H67" s="118" t="str">
        <f>F13</f>
        <v>AMPHITRYON 998</v>
      </c>
      <c r="I67" s="118"/>
    </row>
    <row r="68" spans="1:9" ht="21" thickBot="1">
      <c r="A68" s="45"/>
      <c r="B68" s="45"/>
      <c r="C68" s="45"/>
      <c r="D68" s="45"/>
      <c r="E68" s="45"/>
      <c r="F68" s="44"/>
      <c r="G68" s="44"/>
      <c r="H68" s="45"/>
      <c r="I68" s="45"/>
    </row>
    <row r="69" spans="1:9" ht="51.75" thickBot="1">
      <c r="A69" s="46"/>
      <c r="B69" s="47" t="s">
        <v>65</v>
      </c>
      <c r="C69" s="47" t="s">
        <v>66</v>
      </c>
      <c r="D69" s="47" t="s">
        <v>67</v>
      </c>
      <c r="E69" s="131" t="s">
        <v>68</v>
      </c>
      <c r="F69" s="131"/>
      <c r="G69" s="132"/>
      <c r="H69" s="48" t="s">
        <v>69</v>
      </c>
      <c r="I69" s="49" t="s">
        <v>70</v>
      </c>
    </row>
    <row r="70" spans="1:9" ht="25.5">
      <c r="A70" s="98" t="s">
        <v>146</v>
      </c>
      <c r="B70" s="166">
        <v>0</v>
      </c>
      <c r="C70" s="99">
        <v>2197</v>
      </c>
      <c r="D70" s="99">
        <f t="shared" ref="D70" si="0">C70*B70</f>
        <v>0</v>
      </c>
      <c r="E70" s="140" t="s">
        <v>147</v>
      </c>
      <c r="F70" s="140"/>
      <c r="G70" s="140"/>
      <c r="H70" s="100">
        <v>15</v>
      </c>
      <c r="I70" s="101">
        <f t="shared" ref="I70" si="1">H70*B70</f>
        <v>0</v>
      </c>
    </row>
    <row r="71" spans="1:9" ht="15.75">
      <c r="A71" s="50" t="s">
        <v>71</v>
      </c>
      <c r="B71" s="51">
        <v>0</v>
      </c>
      <c r="C71" s="52">
        <v>3107</v>
      </c>
      <c r="D71" s="52">
        <f t="shared" ref="D71:D76" si="2">C71*B71</f>
        <v>0</v>
      </c>
      <c r="E71" s="133" t="s">
        <v>75</v>
      </c>
      <c r="F71" s="133"/>
      <c r="G71" s="133"/>
      <c r="H71" s="53">
        <v>50</v>
      </c>
      <c r="I71" s="54">
        <f t="shared" ref="I71:I76" si="3">H71*B71</f>
        <v>0</v>
      </c>
    </row>
    <row r="72" spans="1:9" ht="15.75">
      <c r="A72" s="17" t="s">
        <v>72</v>
      </c>
      <c r="B72" s="51">
        <v>0</v>
      </c>
      <c r="C72" s="52">
        <v>1157</v>
      </c>
      <c r="D72" s="52">
        <f t="shared" si="2"/>
        <v>0</v>
      </c>
      <c r="E72" s="134" t="s">
        <v>73</v>
      </c>
      <c r="F72" s="134"/>
      <c r="G72" s="134"/>
      <c r="H72" s="53">
        <v>0</v>
      </c>
      <c r="I72" s="54">
        <f t="shared" si="3"/>
        <v>0</v>
      </c>
    </row>
    <row r="73" spans="1:9" ht="78.75">
      <c r="A73" s="56" t="s">
        <v>74</v>
      </c>
      <c r="B73" s="55">
        <v>1</v>
      </c>
      <c r="C73" s="52">
        <v>3887</v>
      </c>
      <c r="D73" s="52">
        <f t="shared" si="2"/>
        <v>3887</v>
      </c>
      <c r="E73" s="135" t="s">
        <v>75</v>
      </c>
      <c r="F73" s="135"/>
      <c r="G73" s="135"/>
      <c r="H73" s="53">
        <v>10</v>
      </c>
      <c r="I73" s="54">
        <f t="shared" si="3"/>
        <v>10</v>
      </c>
    </row>
    <row r="74" spans="1:9" ht="66">
      <c r="A74" s="57" t="s">
        <v>149</v>
      </c>
      <c r="B74" s="51">
        <v>0</v>
      </c>
      <c r="C74" s="52">
        <v>1287</v>
      </c>
      <c r="D74" s="52">
        <f t="shared" si="2"/>
        <v>0</v>
      </c>
      <c r="E74" s="135" t="s">
        <v>75</v>
      </c>
      <c r="F74" s="135"/>
      <c r="G74" s="135"/>
      <c r="H74" s="58">
        <v>15</v>
      </c>
      <c r="I74" s="54"/>
    </row>
    <row r="75" spans="1:9" ht="78.75">
      <c r="A75" s="97" t="s">
        <v>144</v>
      </c>
      <c r="B75" s="51">
        <v>0</v>
      </c>
      <c r="C75" s="52">
        <v>7787</v>
      </c>
      <c r="D75" s="52">
        <f t="shared" si="2"/>
        <v>0</v>
      </c>
      <c r="E75" s="145" t="s">
        <v>148</v>
      </c>
      <c r="F75" s="146"/>
      <c r="G75" s="146"/>
      <c r="H75" s="53">
        <v>85</v>
      </c>
      <c r="I75" s="54">
        <f t="shared" ref="I75" si="4">H75*B75</f>
        <v>0</v>
      </c>
    </row>
    <row r="76" spans="1:9" ht="96.75" thickBot="1">
      <c r="A76" s="59" t="s">
        <v>143</v>
      </c>
      <c r="B76" s="102">
        <v>0</v>
      </c>
      <c r="C76" s="60">
        <v>9737</v>
      </c>
      <c r="D76" s="60">
        <f t="shared" si="2"/>
        <v>0</v>
      </c>
      <c r="E76" s="141" t="s">
        <v>76</v>
      </c>
      <c r="F76" s="141"/>
      <c r="G76" s="141"/>
      <c r="H76" s="61">
        <v>85</v>
      </c>
      <c r="I76" s="62">
        <f t="shared" si="3"/>
        <v>0</v>
      </c>
    </row>
    <row r="77" spans="1:9" ht="25.5">
      <c r="A77" s="142" t="s">
        <v>77</v>
      </c>
      <c r="B77" s="142"/>
      <c r="C77" s="142"/>
      <c r="D77" s="63"/>
      <c r="E77" s="63"/>
      <c r="H77" s="64" t="s">
        <v>78</v>
      </c>
      <c r="I77" s="65" t="s">
        <v>79</v>
      </c>
    </row>
    <row r="78" spans="1:9">
      <c r="A78" s="143" t="s">
        <v>80</v>
      </c>
      <c r="B78" s="143"/>
      <c r="C78" s="143"/>
      <c r="D78" s="143"/>
      <c r="E78" s="143"/>
      <c r="H78" s="66">
        <v>55</v>
      </c>
      <c r="I78" s="67">
        <f>SUM(I71:I76)</f>
        <v>10</v>
      </c>
    </row>
    <row r="79" spans="1:9" ht="25.5" customHeight="1">
      <c r="A79" s="143" t="s">
        <v>145</v>
      </c>
      <c r="B79" s="143"/>
      <c r="C79" s="143"/>
      <c r="D79" s="143"/>
      <c r="F79" s="144" t="s">
        <v>81</v>
      </c>
      <c r="G79" s="144"/>
      <c r="H79" s="144"/>
      <c r="I79" s="68">
        <f>IF(VALUE(I78)&gt;VALUE(H78),(VALUE(D19)-1),VALUE(D19))</f>
        <v>4</v>
      </c>
    </row>
    <row r="80" spans="1:9" ht="15.75">
      <c r="A80" s="69"/>
      <c r="B80" s="69"/>
      <c r="C80" s="69"/>
      <c r="D80" s="69"/>
      <c r="E80" s="69"/>
      <c r="F80" s="150"/>
      <c r="G80" s="150"/>
      <c r="H80" s="150"/>
      <c r="I80" s="70"/>
    </row>
    <row r="81" spans="1:10" ht="18" customHeight="1" thickBot="1">
      <c r="A81" s="151" t="s">
        <v>82</v>
      </c>
      <c r="B81" s="151"/>
      <c r="C81" s="151"/>
      <c r="D81" s="151"/>
      <c r="E81" s="151"/>
      <c r="F81" s="151"/>
      <c r="G81" s="151"/>
    </row>
    <row r="82" spans="1:10" ht="15.75" customHeight="1" thickBot="1">
      <c r="A82" s="167" t="s">
        <v>83</v>
      </c>
      <c r="B82" s="168"/>
      <c r="C82" s="169"/>
      <c r="D82" s="152">
        <f>SUM(D70:D76)</f>
        <v>3887</v>
      </c>
      <c r="E82" s="153"/>
    </row>
    <row r="83" spans="1:10" ht="17.25" customHeight="1">
      <c r="A83" s="63"/>
      <c r="B83" s="63"/>
      <c r="C83" s="63"/>
      <c r="D83" s="63"/>
      <c r="E83" s="63"/>
    </row>
    <row r="84" spans="1:10" ht="20.25">
      <c r="A84" s="180" t="s">
        <v>84</v>
      </c>
      <c r="B84" s="180"/>
      <c r="C84" s="180"/>
      <c r="D84" s="180"/>
      <c r="E84" s="180"/>
      <c r="F84" s="180"/>
      <c r="G84" s="180"/>
      <c r="H84" s="180"/>
      <c r="I84" s="180"/>
    </row>
    <row r="85" spans="1:10" ht="16.5" thickBot="1">
      <c r="A85" s="71"/>
      <c r="B85" s="71"/>
      <c r="C85" s="71"/>
      <c r="D85" s="71"/>
      <c r="E85" s="71"/>
      <c r="F85" s="71"/>
      <c r="G85" s="71"/>
      <c r="H85" s="71"/>
      <c r="I85" s="71"/>
    </row>
    <row r="86" spans="1:10" ht="51.75" thickBot="1">
      <c r="A86" s="46" t="s">
        <v>85</v>
      </c>
      <c r="B86" s="181" t="s">
        <v>153</v>
      </c>
      <c r="C86" s="95" t="s">
        <v>65</v>
      </c>
      <c r="D86" s="95" t="s">
        <v>66</v>
      </c>
      <c r="E86" s="95" t="s">
        <v>86</v>
      </c>
      <c r="F86" s="131" t="s">
        <v>68</v>
      </c>
      <c r="G86" s="131"/>
      <c r="H86" s="131"/>
      <c r="I86" s="48" t="s">
        <v>69</v>
      </c>
      <c r="J86" s="49" t="s">
        <v>70</v>
      </c>
    </row>
    <row r="87" spans="1:10" ht="15.75">
      <c r="A87" s="185" t="s">
        <v>87</v>
      </c>
      <c r="B87" s="186"/>
      <c r="C87" s="187">
        <v>0</v>
      </c>
      <c r="D87" s="188">
        <v>218</v>
      </c>
      <c r="E87" s="188">
        <f t="shared" ref="E87:E111" si="5">D87*C87</f>
        <v>0</v>
      </c>
      <c r="F87" s="189" t="s">
        <v>88</v>
      </c>
      <c r="G87" s="189"/>
      <c r="H87" s="189"/>
      <c r="I87" s="190" t="s">
        <v>89</v>
      </c>
      <c r="J87" s="191">
        <f t="shared" ref="J87:J111" si="6">I87*C87</f>
        <v>0</v>
      </c>
    </row>
    <row r="88" spans="1:10" ht="15.75" customHeight="1">
      <c r="A88" s="73" t="s">
        <v>90</v>
      </c>
      <c r="B88" s="172"/>
      <c r="C88" s="173">
        <v>0</v>
      </c>
      <c r="D88" s="74">
        <v>843</v>
      </c>
      <c r="E88" s="74">
        <f t="shared" si="5"/>
        <v>0</v>
      </c>
      <c r="F88" s="154" t="s">
        <v>154</v>
      </c>
      <c r="G88" s="154"/>
      <c r="H88" s="154"/>
      <c r="I88" s="75" t="s">
        <v>91</v>
      </c>
      <c r="J88" s="76">
        <f t="shared" si="6"/>
        <v>0</v>
      </c>
    </row>
    <row r="89" spans="1:10" ht="15.75">
      <c r="A89" s="77" t="s">
        <v>92</v>
      </c>
      <c r="B89" s="172"/>
      <c r="C89" s="173">
        <v>0</v>
      </c>
      <c r="D89" s="74">
        <v>1045</v>
      </c>
      <c r="E89" s="74">
        <f t="shared" si="5"/>
        <v>0</v>
      </c>
      <c r="F89" s="155" t="s">
        <v>93</v>
      </c>
      <c r="G89" s="155"/>
      <c r="H89" s="155"/>
      <c r="I89" s="75" t="s">
        <v>89</v>
      </c>
      <c r="J89" s="78">
        <f t="shared" si="6"/>
        <v>0</v>
      </c>
    </row>
    <row r="90" spans="1:10" ht="15.75">
      <c r="A90" s="77" t="s">
        <v>94</v>
      </c>
      <c r="B90" s="172"/>
      <c r="C90" s="173">
        <v>0</v>
      </c>
      <c r="D90" s="74">
        <v>803</v>
      </c>
      <c r="E90" s="74">
        <f t="shared" si="5"/>
        <v>0</v>
      </c>
      <c r="F90" s="147" t="s">
        <v>95</v>
      </c>
      <c r="G90" s="148"/>
      <c r="H90" s="149"/>
      <c r="I90" s="75" t="s">
        <v>96</v>
      </c>
      <c r="J90" s="78">
        <f t="shared" si="6"/>
        <v>0</v>
      </c>
    </row>
    <row r="91" spans="1:10" ht="15.75" customHeight="1">
      <c r="A91" s="77" t="s">
        <v>97</v>
      </c>
      <c r="B91" s="172"/>
      <c r="C91" s="173">
        <v>0</v>
      </c>
      <c r="D91" s="74">
        <v>242</v>
      </c>
      <c r="E91" s="74">
        <f t="shared" si="5"/>
        <v>0</v>
      </c>
      <c r="F91" s="155" t="s">
        <v>98</v>
      </c>
      <c r="G91" s="155"/>
      <c r="H91" s="155"/>
      <c r="I91" s="75" t="s">
        <v>99</v>
      </c>
      <c r="J91" s="76">
        <f>I91*C91</f>
        <v>0</v>
      </c>
    </row>
    <row r="92" spans="1:10" ht="15.75">
      <c r="A92" s="77" t="s">
        <v>155</v>
      </c>
      <c r="B92" s="172"/>
      <c r="C92" s="173">
        <v>0</v>
      </c>
      <c r="D92" s="74">
        <v>570.58000000000004</v>
      </c>
      <c r="E92" s="74">
        <f t="shared" si="5"/>
        <v>0</v>
      </c>
      <c r="F92" s="155" t="s">
        <v>156</v>
      </c>
      <c r="G92" s="155"/>
      <c r="H92" s="155"/>
      <c r="I92" s="75" t="s">
        <v>100</v>
      </c>
      <c r="J92" s="76">
        <f>I92*C92</f>
        <v>0</v>
      </c>
    </row>
    <row r="93" spans="1:10" ht="15.75" customHeight="1">
      <c r="A93" s="77" t="s">
        <v>101</v>
      </c>
      <c r="B93" s="172"/>
      <c r="C93" s="173">
        <v>0</v>
      </c>
      <c r="D93" s="74">
        <v>106.38</v>
      </c>
      <c r="E93" s="74">
        <f t="shared" si="5"/>
        <v>0</v>
      </c>
      <c r="F93" s="147" t="s">
        <v>102</v>
      </c>
      <c r="G93" s="148"/>
      <c r="H93" s="149"/>
      <c r="I93" s="75" t="s">
        <v>103</v>
      </c>
      <c r="J93" s="76">
        <f>I93*C93</f>
        <v>0</v>
      </c>
    </row>
    <row r="94" spans="1:10" ht="15.75" customHeight="1">
      <c r="A94" s="77" t="s">
        <v>104</v>
      </c>
      <c r="B94" s="172"/>
      <c r="C94" s="173">
        <v>0</v>
      </c>
      <c r="D94" s="74">
        <v>646</v>
      </c>
      <c r="E94" s="74">
        <f t="shared" si="5"/>
        <v>0</v>
      </c>
      <c r="F94" s="155" t="s">
        <v>105</v>
      </c>
      <c r="G94" s="155"/>
      <c r="H94" s="155"/>
      <c r="I94" s="75" t="s">
        <v>106</v>
      </c>
      <c r="J94" s="76">
        <f t="shared" si="6"/>
        <v>0</v>
      </c>
    </row>
    <row r="95" spans="1:10" ht="15.75">
      <c r="A95" s="77" t="s">
        <v>107</v>
      </c>
      <c r="B95" s="172"/>
      <c r="C95" s="173">
        <v>0</v>
      </c>
      <c r="D95" s="74">
        <v>1643</v>
      </c>
      <c r="E95" s="74">
        <f t="shared" si="5"/>
        <v>0</v>
      </c>
      <c r="F95" s="155" t="s">
        <v>108</v>
      </c>
      <c r="G95" s="154"/>
      <c r="H95" s="154"/>
      <c r="I95" s="75" t="s">
        <v>109</v>
      </c>
      <c r="J95" s="76">
        <f t="shared" si="6"/>
        <v>0</v>
      </c>
    </row>
    <row r="96" spans="1:10" ht="15.75" customHeight="1">
      <c r="A96" s="77" t="s">
        <v>110</v>
      </c>
      <c r="B96" s="172"/>
      <c r="C96" s="173">
        <v>0</v>
      </c>
      <c r="D96" s="74">
        <v>2068</v>
      </c>
      <c r="E96" s="74">
        <f t="shared" si="5"/>
        <v>0</v>
      </c>
      <c r="F96" s="155" t="s">
        <v>111</v>
      </c>
      <c r="G96" s="154"/>
      <c r="H96" s="154"/>
      <c r="I96" s="75" t="s">
        <v>112</v>
      </c>
      <c r="J96" s="76">
        <f t="shared" si="6"/>
        <v>0</v>
      </c>
    </row>
    <row r="97" spans="1:10" ht="15.75">
      <c r="A97" s="77" t="s">
        <v>113</v>
      </c>
      <c r="B97" s="172"/>
      <c r="C97" s="173">
        <v>0</v>
      </c>
      <c r="D97" s="74">
        <v>1406</v>
      </c>
      <c r="E97" s="74">
        <f t="shared" si="5"/>
        <v>0</v>
      </c>
      <c r="F97" s="155" t="s">
        <v>114</v>
      </c>
      <c r="G97" s="154"/>
      <c r="H97" s="154"/>
      <c r="I97" s="75" t="s">
        <v>115</v>
      </c>
      <c r="J97" s="76">
        <f t="shared" si="6"/>
        <v>0</v>
      </c>
    </row>
    <row r="98" spans="1:10" ht="15.75" customHeight="1">
      <c r="A98" s="77" t="s">
        <v>116</v>
      </c>
      <c r="B98" s="172"/>
      <c r="C98" s="173">
        <v>0</v>
      </c>
      <c r="D98" s="74">
        <v>486</v>
      </c>
      <c r="E98" s="74">
        <f t="shared" si="5"/>
        <v>0</v>
      </c>
      <c r="F98" s="155" t="s">
        <v>117</v>
      </c>
      <c r="G98" s="154"/>
      <c r="H98" s="154"/>
      <c r="I98" s="75" t="s">
        <v>118</v>
      </c>
      <c r="J98" s="76">
        <f t="shared" si="6"/>
        <v>0</v>
      </c>
    </row>
    <row r="99" spans="1:10" ht="15.75" customHeight="1">
      <c r="A99" s="77" t="s">
        <v>119</v>
      </c>
      <c r="B99" s="172"/>
      <c r="C99" s="173">
        <v>0</v>
      </c>
      <c r="D99" s="74">
        <v>965</v>
      </c>
      <c r="E99" s="74">
        <f t="shared" si="5"/>
        <v>0</v>
      </c>
      <c r="F99" s="155" t="s">
        <v>120</v>
      </c>
      <c r="G99" s="154"/>
      <c r="H99" s="154"/>
      <c r="I99" s="75" t="s">
        <v>121</v>
      </c>
      <c r="J99" s="76">
        <f t="shared" si="6"/>
        <v>0</v>
      </c>
    </row>
    <row r="100" spans="1:10" ht="15.75" customHeight="1">
      <c r="A100" s="77" t="s">
        <v>122</v>
      </c>
      <c r="B100" s="172"/>
      <c r="C100" s="173">
        <v>0</v>
      </c>
      <c r="D100" s="74">
        <v>860</v>
      </c>
      <c r="E100" s="74">
        <f t="shared" si="5"/>
        <v>0</v>
      </c>
      <c r="F100" s="155" t="s">
        <v>123</v>
      </c>
      <c r="G100" s="155"/>
      <c r="H100" s="155"/>
      <c r="I100" s="75" t="s">
        <v>124</v>
      </c>
      <c r="J100" s="76">
        <f t="shared" si="6"/>
        <v>0</v>
      </c>
    </row>
    <row r="101" spans="1:10" ht="15.75" customHeight="1">
      <c r="A101" s="77" t="s">
        <v>125</v>
      </c>
      <c r="B101" s="172"/>
      <c r="C101" s="173">
        <v>0</v>
      </c>
      <c r="D101" s="74">
        <v>390</v>
      </c>
      <c r="E101" s="74">
        <f t="shared" si="5"/>
        <v>0</v>
      </c>
      <c r="F101" s="155" t="s">
        <v>126</v>
      </c>
      <c r="G101" s="155"/>
      <c r="H101" s="155"/>
      <c r="I101" s="75" t="s">
        <v>103</v>
      </c>
      <c r="J101" s="76">
        <f t="shared" si="6"/>
        <v>0</v>
      </c>
    </row>
    <row r="102" spans="1:10" ht="15.75">
      <c r="A102" s="77" t="s">
        <v>127</v>
      </c>
      <c r="B102" s="172"/>
      <c r="C102" s="173">
        <v>0</v>
      </c>
      <c r="D102" s="74">
        <v>520</v>
      </c>
      <c r="E102" s="74">
        <f t="shared" si="5"/>
        <v>0</v>
      </c>
      <c r="F102" s="155" t="s">
        <v>128</v>
      </c>
      <c r="G102" s="155"/>
      <c r="H102" s="155"/>
      <c r="I102" s="75" t="s">
        <v>96</v>
      </c>
      <c r="J102" s="76">
        <f t="shared" si="6"/>
        <v>0</v>
      </c>
    </row>
    <row r="103" spans="1:10" ht="15.75" customHeight="1">
      <c r="A103" s="77" t="s">
        <v>129</v>
      </c>
      <c r="B103" s="172"/>
      <c r="C103" s="173">
        <v>0</v>
      </c>
      <c r="D103" s="74">
        <v>1350</v>
      </c>
      <c r="E103" s="74">
        <f t="shared" si="5"/>
        <v>0</v>
      </c>
      <c r="F103" s="155" t="s">
        <v>130</v>
      </c>
      <c r="G103" s="155"/>
      <c r="H103" s="155"/>
      <c r="I103" s="75" t="s">
        <v>118</v>
      </c>
      <c r="J103" s="76">
        <f t="shared" si="6"/>
        <v>0</v>
      </c>
    </row>
    <row r="104" spans="1:10" ht="15.75" customHeight="1">
      <c r="A104" s="77" t="s">
        <v>131</v>
      </c>
      <c r="B104" s="172"/>
      <c r="C104" s="173">
        <v>0</v>
      </c>
      <c r="D104" s="74">
        <v>290</v>
      </c>
      <c r="E104" s="74">
        <f t="shared" si="5"/>
        <v>0</v>
      </c>
      <c r="F104" s="155" t="s">
        <v>157</v>
      </c>
      <c r="G104" s="155"/>
      <c r="H104" s="155"/>
      <c r="I104" s="75" t="s">
        <v>32</v>
      </c>
      <c r="J104" s="76">
        <f t="shared" si="6"/>
        <v>0</v>
      </c>
    </row>
    <row r="105" spans="1:10" ht="15.75" customHeight="1">
      <c r="A105" s="77" t="s">
        <v>158</v>
      </c>
      <c r="B105" s="172"/>
      <c r="C105" s="173">
        <v>0</v>
      </c>
      <c r="D105" s="74">
        <v>314</v>
      </c>
      <c r="E105" s="74">
        <f t="shared" si="5"/>
        <v>0</v>
      </c>
      <c r="F105" s="155" t="s">
        <v>159</v>
      </c>
      <c r="G105" s="155"/>
      <c r="H105" s="155"/>
      <c r="I105" s="75" t="s">
        <v>96</v>
      </c>
      <c r="J105" s="76">
        <f t="shared" si="6"/>
        <v>0</v>
      </c>
    </row>
    <row r="106" spans="1:10" ht="16.5" customHeight="1">
      <c r="A106" s="77" t="s">
        <v>160</v>
      </c>
      <c r="B106" s="172"/>
      <c r="C106" s="173">
        <v>0</v>
      </c>
      <c r="D106" s="74">
        <v>91</v>
      </c>
      <c r="E106" s="74">
        <f t="shared" si="5"/>
        <v>0</v>
      </c>
      <c r="F106" s="155" t="s">
        <v>161</v>
      </c>
      <c r="G106" s="155"/>
      <c r="H106" s="155"/>
      <c r="I106" s="75" t="s">
        <v>100</v>
      </c>
      <c r="J106" s="76">
        <f t="shared" si="6"/>
        <v>0</v>
      </c>
    </row>
    <row r="107" spans="1:10" ht="16.5" customHeight="1">
      <c r="A107" s="77" t="s">
        <v>162</v>
      </c>
      <c r="B107" s="172"/>
      <c r="C107" s="173">
        <v>0</v>
      </c>
      <c r="D107" s="74">
        <v>178</v>
      </c>
      <c r="E107" s="74">
        <f t="shared" si="5"/>
        <v>0</v>
      </c>
      <c r="F107" s="155" t="s">
        <v>163</v>
      </c>
      <c r="G107" s="155"/>
      <c r="H107" s="155"/>
      <c r="I107" s="75" t="s">
        <v>100</v>
      </c>
      <c r="J107" s="76">
        <f t="shared" si="6"/>
        <v>0</v>
      </c>
    </row>
    <row r="108" spans="1:10" ht="16.5" customHeight="1">
      <c r="A108" s="77" t="s">
        <v>132</v>
      </c>
      <c r="B108" s="172"/>
      <c r="C108" s="173">
        <v>0</v>
      </c>
      <c r="D108" s="74">
        <v>3950</v>
      </c>
      <c r="E108" s="74">
        <f t="shared" si="5"/>
        <v>0</v>
      </c>
      <c r="F108" s="155" t="s">
        <v>133</v>
      </c>
      <c r="G108" s="155"/>
      <c r="H108" s="155"/>
      <c r="I108" s="75" t="s">
        <v>134</v>
      </c>
      <c r="J108" s="76">
        <f t="shared" si="6"/>
        <v>0</v>
      </c>
    </row>
    <row r="109" spans="1:10" ht="16.5" customHeight="1">
      <c r="A109" s="77" t="s">
        <v>164</v>
      </c>
      <c r="B109" s="172"/>
      <c r="C109" s="173">
        <v>0</v>
      </c>
      <c r="D109" s="74">
        <v>324</v>
      </c>
      <c r="E109" s="74">
        <f t="shared" si="5"/>
        <v>0</v>
      </c>
      <c r="F109" s="155" t="s">
        <v>135</v>
      </c>
      <c r="G109" s="154"/>
      <c r="H109" s="154"/>
      <c r="I109" s="75" t="s">
        <v>100</v>
      </c>
      <c r="J109" s="76">
        <f t="shared" si="6"/>
        <v>0</v>
      </c>
    </row>
    <row r="110" spans="1:10" ht="16.5" customHeight="1">
      <c r="A110" s="79" t="s">
        <v>136</v>
      </c>
      <c r="B110" s="174"/>
      <c r="C110" s="173">
        <v>0</v>
      </c>
      <c r="D110" s="80">
        <v>49</v>
      </c>
      <c r="E110" s="80">
        <f t="shared" si="5"/>
        <v>0</v>
      </c>
      <c r="F110" s="147" t="s">
        <v>137</v>
      </c>
      <c r="G110" s="148"/>
      <c r="H110" s="149"/>
      <c r="I110" s="81" t="s">
        <v>103</v>
      </c>
      <c r="J110" s="82">
        <f t="shared" si="6"/>
        <v>0</v>
      </c>
    </row>
    <row r="111" spans="1:10" ht="16.5" customHeight="1" thickBot="1">
      <c r="A111" s="83" t="s">
        <v>138</v>
      </c>
      <c r="B111" s="175"/>
      <c r="C111" s="176">
        <v>0</v>
      </c>
      <c r="D111" s="84">
        <v>29</v>
      </c>
      <c r="E111" s="84">
        <f t="shared" si="5"/>
        <v>0</v>
      </c>
      <c r="F111" s="156"/>
      <c r="G111" s="157"/>
      <c r="H111" s="157"/>
      <c r="I111" s="85"/>
      <c r="J111" s="86">
        <f t="shared" si="6"/>
        <v>0</v>
      </c>
    </row>
    <row r="112" spans="1:10" ht="16.5" thickBot="1">
      <c r="A112" s="87" t="s">
        <v>139</v>
      </c>
      <c r="B112" s="87"/>
      <c r="C112" s="88"/>
      <c r="D112" s="89"/>
      <c r="E112" s="89"/>
      <c r="F112" s="72"/>
      <c r="G112" s="182" t="s">
        <v>140</v>
      </c>
      <c r="H112" s="183"/>
      <c r="I112" s="184"/>
      <c r="J112" s="90">
        <f>SUM(J87:J111)</f>
        <v>0</v>
      </c>
    </row>
    <row r="113" spans="1:10" ht="16.5" thickBot="1">
      <c r="A113" s="151" t="s">
        <v>141</v>
      </c>
      <c r="B113" s="151"/>
      <c r="C113" s="151"/>
      <c r="D113" s="151"/>
      <c r="E113" s="151"/>
      <c r="F113" s="158"/>
      <c r="G113" s="159" t="s">
        <v>23</v>
      </c>
      <c r="H113" s="160"/>
      <c r="I113" s="160"/>
      <c r="J113" s="91">
        <f>J112+I78+A19</f>
        <v>3110</v>
      </c>
    </row>
    <row r="114" spans="1:10" ht="16.5" thickBot="1">
      <c r="A114" s="94"/>
      <c r="B114" s="94"/>
      <c r="C114" s="94"/>
      <c r="D114" s="94"/>
      <c r="E114" s="94"/>
      <c r="F114" s="94"/>
      <c r="G114" s="94"/>
      <c r="H114" s="94"/>
      <c r="I114" s="2"/>
      <c r="J114" s="3"/>
    </row>
    <row r="115" spans="1:10" ht="16.5" thickBot="1">
      <c r="A115" s="161" t="s">
        <v>142</v>
      </c>
      <c r="B115" s="171"/>
      <c r="C115" s="162"/>
      <c r="D115" s="163"/>
      <c r="E115" s="164">
        <f>SUM(E87:E111)</f>
        <v>0</v>
      </c>
      <c r="F115" s="165"/>
      <c r="I115" s="2"/>
      <c r="J115" s="3"/>
    </row>
  </sheetData>
  <mergeCells count="66">
    <mergeCell ref="A115:D115"/>
    <mergeCell ref="E115:F115"/>
    <mergeCell ref="F110:H110"/>
    <mergeCell ref="F111:H111"/>
    <mergeCell ref="G112:I112"/>
    <mergeCell ref="A113:F113"/>
    <mergeCell ref="G113:I113"/>
    <mergeCell ref="F87:H87"/>
    <mergeCell ref="F88:H88"/>
    <mergeCell ref="F89:H89"/>
    <mergeCell ref="F90:H90"/>
    <mergeCell ref="F91:H91"/>
    <mergeCell ref="F108:H108"/>
    <mergeCell ref="F109:H109"/>
    <mergeCell ref="F107:H107"/>
    <mergeCell ref="F102:H102"/>
    <mergeCell ref="F103:H103"/>
    <mergeCell ref="F104:H104"/>
    <mergeCell ref="F105:H105"/>
    <mergeCell ref="F106:H106"/>
    <mergeCell ref="F97:H97"/>
    <mergeCell ref="F98:H98"/>
    <mergeCell ref="F99:H99"/>
    <mergeCell ref="F100:H100"/>
    <mergeCell ref="F101:H101"/>
    <mergeCell ref="F92:H92"/>
    <mergeCell ref="F93:H93"/>
    <mergeCell ref="F94:H94"/>
    <mergeCell ref="F95:H95"/>
    <mergeCell ref="F96:H96"/>
    <mergeCell ref="F80:H80"/>
    <mergeCell ref="A81:G81"/>
    <mergeCell ref="A82:C82"/>
    <mergeCell ref="D82:E82"/>
    <mergeCell ref="A84:I84"/>
    <mergeCell ref="F86:H86"/>
    <mergeCell ref="E74:G74"/>
    <mergeCell ref="E76:G76"/>
    <mergeCell ref="A77:C77"/>
    <mergeCell ref="A78:E78"/>
    <mergeCell ref="F79:H79"/>
    <mergeCell ref="E75:G75"/>
    <mergeCell ref="A79:D79"/>
    <mergeCell ref="E69:G69"/>
    <mergeCell ref="E71:G71"/>
    <mergeCell ref="E72:G72"/>
    <mergeCell ref="E73:G73"/>
    <mergeCell ref="E25:F25"/>
    <mergeCell ref="G25:I25"/>
    <mergeCell ref="E36:G36"/>
    <mergeCell ref="E70:G70"/>
    <mergeCell ref="A45:B45"/>
    <mergeCell ref="A67:E67"/>
    <mergeCell ref="H67:I67"/>
    <mergeCell ref="A13:D13"/>
    <mergeCell ref="F13:I13"/>
    <mergeCell ref="A17:I17"/>
    <mergeCell ref="C21:F21"/>
    <mergeCell ref="G21:I21"/>
    <mergeCell ref="E14:I14"/>
    <mergeCell ref="B8:I8"/>
    <mergeCell ref="C9:D9"/>
    <mergeCell ref="F9:G9"/>
    <mergeCell ref="H9:I9"/>
    <mergeCell ref="B10:D11"/>
    <mergeCell ref="F10:I11"/>
  </mergeCells>
  <hyperlinks>
    <hyperlink ref="B8" r:id="rId1"/>
  </hyperlinks>
  <printOptions horizontalCentered="1"/>
  <pageMargins left="0.43" right="0.25" top="0.17" bottom="0.16" header="0.17" footer="0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AMPHITRYON 998-2026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Liviu</dc:creator>
  <cp:lastModifiedBy>Liviu</cp:lastModifiedBy>
  <cp:lastPrinted>2026-02-05T16:31:39Z</cp:lastPrinted>
  <dcterms:created xsi:type="dcterms:W3CDTF">2025-10-29T15:38:47Z</dcterms:created>
  <dcterms:modified xsi:type="dcterms:W3CDTF">2026-02-05T16:34:25Z</dcterms:modified>
</cp:coreProperties>
</file>